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Dax MR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2" authorId="0">
      <text>
        <r>
          <rPr>
            <sz val="11"/>
            <color rgb="FF000000"/>
            <rFont val="Calibri"/>
            <family val="2"/>
          </rPr>
          <t xml:space="preserve">Fix Wert 35</t>
        </r>
      </text>
    </comment>
    <comment ref="C23" authorId="0">
      <text>
        <r>
          <rPr>
            <sz val="11"/>
            <color rgb="FF000000"/>
            <rFont val="Calibri"/>
            <family val="2"/>
          </rPr>
          <t xml:space="preserve">Fix Wert 35</t>
        </r>
      </text>
    </comment>
  </commentList>
</comments>
</file>

<file path=xl/sharedStrings.xml><?xml version="1.0" encoding="utf-8"?>
<sst xmlns="http://schemas.openxmlformats.org/spreadsheetml/2006/main" count="55" uniqueCount="42">
  <si>
    <t xml:space="preserve">Original ODS mit Libreoffice.</t>
  </si>
  <si>
    <t xml:space="preserve">H/L od. GapAnpassung</t>
  </si>
  <si>
    <t xml:space="preserve">DAX Open 8h : </t>
  </si>
  <si>
    <t xml:space="preserve">aus Chart IG</t>
  </si>
  <si>
    <t xml:space="preserve">Tages High für nachmittags : </t>
  </si>
  <si>
    <t xml:space="preserve">DAX Close 22h : </t>
  </si>
  <si>
    <t xml:space="preserve">Tages Low für nachmittags : </t>
  </si>
  <si>
    <t xml:space="preserve">XetraDAX 17.30 : </t>
  </si>
  <si>
    <t xml:space="preserve">VDAX NEW 8h :  </t>
  </si>
  <si>
    <r>
      <rPr>
        <sz val="11"/>
        <color rgb="FF000000"/>
        <rFont val="Calibri"/>
        <family val="2"/>
      </rPr>
      <t xml:space="preserve">investing com oder finanzen de – </t>
    </r>
    <r>
      <rPr>
        <b val="true"/>
        <sz val="11"/>
        <color rgb="FF000000"/>
        <rFont val="Calibri"/>
        <family val="2"/>
      </rPr>
      <t xml:space="preserve">Update ab 9.00</t>
    </r>
  </si>
  <si>
    <t xml:space="preserve">Dow DJIA Fut 8h : </t>
  </si>
  <si>
    <r>
      <rPr>
        <sz val="11"/>
        <color rgb="FF000000"/>
        <rFont val="Calibri"/>
        <family val="2"/>
      </rPr>
      <t xml:space="preserve">DowJones Future</t>
    </r>
    <r>
      <rPr>
        <b val="true"/>
        <sz val="11"/>
        <color rgb="FF000000"/>
        <rFont val="Calibri"/>
        <family val="2"/>
      </rPr>
      <t xml:space="preserve"> konstant betrachten</t>
    </r>
  </si>
  <si>
    <t xml:space="preserve">im Rahmen +/-  xx %</t>
  </si>
  <si>
    <t xml:space="preserve">Eigenes Kapital : </t>
  </si>
  <si>
    <t xml:space="preserve">manuell eintragen oder selber verlinken </t>
  </si>
  <si>
    <t xml:space="preserve">DAX </t>
  </si>
  <si>
    <t xml:space="preserve">Zonen</t>
  </si>
  <si>
    <t xml:space="preserve">ZonenWeite</t>
  </si>
  <si>
    <t xml:space="preserve">Alarm Zone</t>
  </si>
  <si>
    <t xml:space="preserve">StopBuyOrder</t>
  </si>
  <si>
    <t xml:space="preserve">max Anzahl CFD</t>
  </si>
  <si>
    <t xml:space="preserve">mit 2/3 Kapital</t>
  </si>
  <si>
    <t xml:space="preserve">Letzer NOT Stopp Z1</t>
  </si>
  <si>
    <t xml:space="preserve">Margin</t>
  </si>
  <si>
    <t xml:space="preserve">StopShort</t>
  </si>
  <si>
    <t xml:space="preserve">x</t>
  </si>
  <si>
    <t xml:space="preserve">Anzahl:</t>
  </si>
  <si>
    <t xml:space="preserve">Buy short2 </t>
  </si>
  <si>
    <t xml:space="preserve">Buy short1 /sell short2</t>
  </si>
  <si>
    <t xml:space="preserve">Sell Short</t>
  </si>
  <si>
    <t xml:space="preserve">SHORT</t>
  </si>
  <si>
    <t xml:space="preserve">Gap Weite</t>
  </si>
  <si>
    <t xml:space="preserve">Doppel Gap (17:30-8)</t>
  </si>
  <si>
    <t xml:space="preserve">Wide Gap (22-8)</t>
  </si>
  <si>
    <t xml:space="preserve">LONG</t>
  </si>
  <si>
    <t xml:space="preserve">Sell Long</t>
  </si>
  <si>
    <t xml:space="preserve">Buy Long1 /Sell Long2</t>
  </si>
  <si>
    <t xml:space="preserve">Buy Long2</t>
  </si>
  <si>
    <t xml:space="preserve">StopLong</t>
  </si>
  <si>
    <t xml:space="preserve">Letzter NOT Stopp Z1</t>
  </si>
  <si>
    <t xml:space="preserve">Z1 Not Stopp Distanz: </t>
  </si>
  <si>
    <t xml:space="preserve">nachmittags nur bei Vdax&lt;20 Range&gt;100 / Vdax:20-30 R&gt;125 / Vdax&gt;30 R&gt;150 !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</si>
</sst>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[$€-407];[RED]\-#,##0.00\ [$€-407]"/>
    <numFmt numFmtId="166" formatCode="0.00\ %"/>
    <numFmt numFmtId="167" formatCode="General"/>
    <numFmt numFmtId="168" formatCode="0.0"/>
    <numFmt numFmtId="169" formatCode="ddd\ dd/mm/yy"/>
  </numFmts>
  <fonts count="11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u val="single"/>
      <sz val="11"/>
      <color rgb="FF000000"/>
      <name val="Calibri"/>
      <family val="2"/>
    </font>
    <font>
      <b val="true"/>
      <i val="true"/>
      <sz val="16"/>
      <color rgb="FF000000"/>
      <name val="Calibri"/>
      <family val="2"/>
    </font>
    <font>
      <b val="true"/>
      <sz val="11"/>
      <color rgb="FF000000"/>
      <name val="Calibri"/>
      <family val="2"/>
    </font>
    <font>
      <i val="true"/>
      <sz val="11"/>
      <color rgb="FF000000"/>
      <name val="Calibri"/>
      <family val="2"/>
    </font>
    <font>
      <i val="true"/>
      <sz val="11"/>
      <color rgb="FFC9211E"/>
      <name val="Calibri"/>
      <family val="2"/>
    </font>
    <font>
      <sz val="11"/>
      <name val="Calibri"/>
      <family val="2"/>
    </font>
    <font>
      <b val="true"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8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rgebnis" xfId="20"/>
    <cellStyle name="Ergebnis 2" xfId="21"/>
    <cellStyle name="Überschrift" xfId="22"/>
    <cellStyle name="Überschrift 1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53515625" defaultRowHeight="15.8" zeroHeight="false" outlineLevelRow="0" outlineLevelCol="0"/>
  <cols>
    <col collapsed="false" customWidth="true" hidden="false" outlineLevel="0" max="1" min="1" style="0" width="19.54"/>
    <col collapsed="false" customWidth="true" hidden="false" outlineLevel="0" max="2" min="2" style="0" width="11.65"/>
    <col collapsed="false" customWidth="true" hidden="false" outlineLevel="0" max="3" min="3" style="0" width="13.82"/>
    <col collapsed="false" customWidth="true" hidden="false" outlineLevel="0" max="4" min="4" style="0" width="13.44"/>
    <col collapsed="false" customWidth="true" hidden="false" outlineLevel="0" max="5" min="5" style="0" width="12.55"/>
    <col collapsed="false" customWidth="true" hidden="false" outlineLevel="0" max="6" min="6" style="0" width="14.55"/>
    <col collapsed="false" customWidth="true" hidden="false" outlineLevel="0" max="7" min="7" style="0" width="15.29"/>
    <col collapsed="false" customWidth="true" hidden="false" outlineLevel="0" max="8" min="8" style="0" width="13.07"/>
    <col collapsed="false" customWidth="true" hidden="false" outlineLevel="0" max="10" min="10" style="0" width="13.65"/>
    <col collapsed="false" customWidth="true" hidden="false" outlineLevel="0" max="11" min="11" style="0" width="12.45"/>
    <col collapsed="false" customWidth="true" hidden="false" outlineLevel="0" max="12" min="12" style="0" width="10.23"/>
    <col collapsed="false" customWidth="true" hidden="false" outlineLevel="0" max="13" min="13" style="0" width="11.35"/>
    <col collapsed="false" customWidth="true" hidden="false" outlineLevel="0" max="14" min="14" style="0" width="12.65"/>
  </cols>
  <sheetData>
    <row r="1" customFormat="false" ht="15.8" hidden="false" customHeight="false" outlineLevel="0" collapsed="false">
      <c r="A1" s="1" t="s">
        <v>0</v>
      </c>
      <c r="B1" s="2"/>
      <c r="C1" s="2"/>
      <c r="D1" s="2"/>
      <c r="E1" s="2"/>
      <c r="F1" s="2"/>
      <c r="G1" s="2" t="s">
        <v>1</v>
      </c>
      <c r="H1" s="2"/>
    </row>
    <row r="2" customFormat="false" ht="15.8" hidden="false" customHeight="false" outlineLevel="0" collapsed="false">
      <c r="A2" s="3" t="s">
        <v>2</v>
      </c>
      <c r="B2" s="4" t="n">
        <v>12893</v>
      </c>
      <c r="C2" s="2" t="s">
        <v>3</v>
      </c>
      <c r="D2" s="2"/>
      <c r="E2" s="2"/>
      <c r="F2" s="5" t="s">
        <v>4</v>
      </c>
      <c r="G2" s="6"/>
      <c r="H2" s="2"/>
    </row>
    <row r="3" customFormat="false" ht="15.8" hidden="false" customHeight="false" outlineLevel="0" collapsed="false">
      <c r="A3" s="3" t="s">
        <v>5</v>
      </c>
      <c r="B3" s="4" t="n">
        <v>12858</v>
      </c>
      <c r="C3" s="2" t="s">
        <v>3</v>
      </c>
      <c r="D3" s="2"/>
      <c r="E3" s="2"/>
      <c r="F3" s="5" t="s">
        <v>6</v>
      </c>
      <c r="G3" s="6"/>
      <c r="H3" s="2"/>
    </row>
    <row r="4" customFormat="false" ht="15.8" hidden="false" customHeight="false" outlineLevel="0" collapsed="false">
      <c r="A4" s="3" t="s">
        <v>7</v>
      </c>
      <c r="B4" s="4" t="n">
        <v>12834</v>
      </c>
      <c r="C4" s="2" t="s">
        <v>3</v>
      </c>
      <c r="D4" s="2"/>
      <c r="E4" s="2"/>
      <c r="F4" s="2"/>
      <c r="G4" s="2"/>
      <c r="H4" s="2"/>
    </row>
    <row r="5" customFormat="false" ht="15.8" hidden="false" customHeight="false" outlineLevel="0" collapsed="false">
      <c r="A5" s="3" t="s">
        <v>8</v>
      </c>
      <c r="B5" s="4" t="n">
        <v>25.4</v>
      </c>
      <c r="C5" s="2" t="s">
        <v>9</v>
      </c>
      <c r="D5" s="2"/>
      <c r="E5" s="2"/>
      <c r="F5" s="2"/>
      <c r="G5" s="2"/>
      <c r="H5" s="2"/>
    </row>
    <row r="6" customFormat="false" ht="15.8" hidden="false" customHeight="false" outlineLevel="0" collapsed="false">
      <c r="A6" s="3" t="s">
        <v>10</v>
      </c>
      <c r="B6" s="7" t="n">
        <v>0.0012</v>
      </c>
      <c r="C6" s="2" t="s">
        <v>11</v>
      </c>
      <c r="D6" s="2"/>
      <c r="E6" s="2"/>
      <c r="F6" s="2"/>
      <c r="G6" s="2"/>
      <c r="H6" s="2"/>
    </row>
    <row r="7" customFormat="false" ht="15.8" hidden="false" customHeight="false" outlineLevel="0" collapsed="false">
      <c r="A7" s="3"/>
      <c r="B7" s="7"/>
      <c r="C7" s="2" t="s">
        <v>12</v>
      </c>
      <c r="D7" s="2"/>
      <c r="E7" s="2"/>
      <c r="F7" s="2"/>
      <c r="G7" s="2"/>
      <c r="H7" s="2"/>
    </row>
    <row r="8" customFormat="false" ht="15.8" hidden="false" customHeight="false" outlineLevel="0" collapsed="false">
      <c r="A8" s="3" t="s">
        <v>13</v>
      </c>
      <c r="B8" s="8" t="n">
        <v>12345</v>
      </c>
      <c r="C8" s="2" t="s">
        <v>14</v>
      </c>
      <c r="D8" s="2"/>
      <c r="E8" s="2"/>
      <c r="F8" s="2"/>
      <c r="G8" s="2"/>
      <c r="H8" s="2"/>
    </row>
    <row r="9" customFormat="false" ht="15.8" hidden="false" customHeight="false" outlineLevel="0" collapsed="false">
      <c r="A9" s="1"/>
      <c r="B9" s="2"/>
      <c r="C9" s="2"/>
      <c r="D9" s="2"/>
      <c r="E9" s="2"/>
      <c r="F9" s="2"/>
      <c r="G9" s="2"/>
      <c r="H9" s="2"/>
    </row>
    <row r="10" customFormat="false" ht="15.8" hidden="false" customHeight="false" outlineLevel="0" collapsed="false">
      <c r="A10" s="9" t="s">
        <v>15</v>
      </c>
      <c r="B10" s="10" t="s">
        <v>16</v>
      </c>
      <c r="C10" s="10" t="s">
        <v>17</v>
      </c>
      <c r="D10" s="11" t="s">
        <v>18</v>
      </c>
      <c r="E10" s="10" t="s">
        <v>19</v>
      </c>
      <c r="F10" s="12" t="s">
        <v>20</v>
      </c>
      <c r="G10" s="13" t="s">
        <v>21</v>
      </c>
      <c r="H10" s="2"/>
    </row>
    <row r="11" customFormat="false" ht="15.8" hidden="false" customHeight="false" outlineLevel="0" collapsed="false">
      <c r="A11" s="14" t="s">
        <v>22</v>
      </c>
      <c r="B11" s="15" t="n">
        <f aca="false">B14+((F14*(C13+C12)+(F13*C12)))/F14</f>
        <v>13098</v>
      </c>
      <c r="C11" s="14"/>
      <c r="D11" s="15"/>
      <c r="E11" s="16"/>
      <c r="F11" s="17" t="n">
        <f aca="false">ROUND(((B8)*(2/3))/650,0)/3</f>
        <v>4.33333333333333</v>
      </c>
      <c r="G11" s="11" t="s">
        <v>23</v>
      </c>
      <c r="H11" s="18"/>
    </row>
    <row r="12" customFormat="false" ht="15.8" hidden="false" customHeight="false" outlineLevel="0" collapsed="false">
      <c r="A12" s="10" t="s">
        <v>24</v>
      </c>
      <c r="B12" s="10" t="n">
        <f aca="false">B13+C12</f>
        <v>13028</v>
      </c>
      <c r="C12" s="19" t="n">
        <v>35</v>
      </c>
      <c r="D12" s="11" t="s">
        <v>25</v>
      </c>
      <c r="E12" s="20" t="s">
        <v>25</v>
      </c>
      <c r="F12" s="11" t="s">
        <v>26</v>
      </c>
      <c r="G12" s="21" t="n">
        <f aca="false">G13+G14</f>
        <v>7752</v>
      </c>
      <c r="H12" s="22"/>
    </row>
    <row r="13" customFormat="false" ht="15.8" hidden="false" customHeight="false" outlineLevel="0" collapsed="false">
      <c r="A13" s="10" t="s">
        <v>27</v>
      </c>
      <c r="B13" s="10" t="n">
        <f aca="false">B14+C13</f>
        <v>12993</v>
      </c>
      <c r="C13" s="10" t="n">
        <f aca="false">IF(B5&lt;20,35,IF(B5&lt;=25,45,IF(B5&lt;=30,50,IF(B5&lt;35,60,IF(B5&lt;=50,60,9999)))))</f>
        <v>50</v>
      </c>
      <c r="D13" s="11" t="n">
        <f aca="false">IF(C13&lt;48,B13-5,B13-10)</f>
        <v>12983</v>
      </c>
      <c r="E13" s="16" t="n">
        <f aca="false">D13-5</f>
        <v>12978</v>
      </c>
      <c r="F13" s="11" t="n">
        <f aca="false">2*F14</f>
        <v>8</v>
      </c>
      <c r="G13" s="23" t="n">
        <f aca="false">F13*646</f>
        <v>5168</v>
      </c>
      <c r="H13" s="24"/>
    </row>
    <row r="14" customFormat="false" ht="15.8" hidden="false" customHeight="false" outlineLevel="0" collapsed="false">
      <c r="A14" s="10" t="s">
        <v>28</v>
      </c>
      <c r="B14" s="10" t="n">
        <f aca="false">B15+C14</f>
        <v>12943</v>
      </c>
      <c r="C14" s="10" t="n">
        <f aca="false">IF(B5&lt;20,30,IF(B5&lt;=25,45,IF(B5&lt;=30,50,IF(B5&lt;35,60,IF(B5&lt;=50,60,9999)))))</f>
        <v>50</v>
      </c>
      <c r="D14" s="11" t="n">
        <f aca="false">IF(C14&lt;48,B14-5,B14-10)</f>
        <v>12933</v>
      </c>
      <c r="E14" s="16" t="n">
        <f aca="false">D14-5</f>
        <v>12928</v>
      </c>
      <c r="F14" s="11" t="n">
        <f aca="false">INT(ROUNDDOWN(F11,0))</f>
        <v>4</v>
      </c>
      <c r="G14" s="23" t="n">
        <f aca="false">F14*646</f>
        <v>2584</v>
      </c>
      <c r="H14" s="24"/>
    </row>
    <row r="15" customFormat="false" ht="15.8" hidden="false" customHeight="false" outlineLevel="0" collapsed="false">
      <c r="A15" s="10" t="s">
        <v>29</v>
      </c>
      <c r="B15" s="10" t="n">
        <f aca="false">IF(G2&lt;&gt;"",G2,MAX(B2,B3))</f>
        <v>12893</v>
      </c>
      <c r="C15" s="11" t="str">
        <f aca="false">IF(B2&gt;=B3,"Open8h","Close22h")</f>
        <v>Open8h</v>
      </c>
      <c r="D15" s="11" t="s">
        <v>25</v>
      </c>
      <c r="E15" s="16"/>
      <c r="F15" s="11" t="s">
        <v>25</v>
      </c>
      <c r="G15" s="11" t="s">
        <v>25</v>
      </c>
      <c r="H15" s="25"/>
    </row>
    <row r="16" customFormat="false" ht="15.8" hidden="false" customHeight="false" outlineLevel="0" collapsed="false">
      <c r="A16" s="26"/>
      <c r="B16" s="27" t="s">
        <v>30</v>
      </c>
      <c r="C16" s="26"/>
      <c r="D16" s="26"/>
      <c r="E16" s="28" t="s">
        <v>31</v>
      </c>
      <c r="F16" s="29"/>
      <c r="G16" s="26"/>
      <c r="H16" s="30"/>
    </row>
    <row r="17" customFormat="false" ht="15.8" hidden="false" customHeight="false" outlineLevel="0" collapsed="false">
      <c r="A17" s="10" t="s">
        <v>32</v>
      </c>
      <c r="B17" s="31" t="str">
        <f aca="false">IF(SIGN(B3-B4)=SIGN(B2-B3),IF(ABS(B3-B4)&gt;20,IF(ABS(B2-B4)&gt;70,"Dopp Op2CL","non70"),"non20"),"nonVZ")</f>
        <v>non70</v>
      </c>
      <c r="C17" s="32" t="str">
        <f aca="false">IF(ABS(E17)&lt;200,IF(LEFT(B17,3)&lt;&gt;"non",IF(B5&gt;30,"Vdax zu hoch","Handeln"),"x"),"X Monstergap")</f>
        <v>x</v>
      </c>
      <c r="D17" s="31"/>
      <c r="E17" s="33" t="n">
        <f aca="false">(B2-B4)</f>
        <v>59</v>
      </c>
      <c r="F17" s="34" t="str">
        <f aca="false">IF(AND(IF(B17="Dopp Op2CL",1,0),IF(C17="Vdax zu hoch",1,0)),"open","Op/Cls Zonen")</f>
        <v>Op/Cls Zonen</v>
      </c>
      <c r="G17" s="2"/>
      <c r="H17" s="24"/>
    </row>
    <row r="18" customFormat="false" ht="15.8" hidden="false" customHeight="false" outlineLevel="0" collapsed="false">
      <c r="A18" s="10" t="s">
        <v>33</v>
      </c>
      <c r="B18" s="34" t="str">
        <f aca="false">IF(B5&lt;=20,IF(ABS(B2-B3)&gt;40,"Wide CL2Op","nonWideR40"),IF(B5&lt;40,IF(ABS(B2-B3)&gt;70,"Wide CL2Op","nonWideR70"),"nonWideV30"))</f>
        <v>nonWideR70</v>
      </c>
      <c r="C18" s="32" t="str">
        <f aca="false">IF(ABS(E18)&lt;200,IF(LEFT(B18,3)&lt;&gt;"non",IF(B5&gt;30,"Vdax zu hoch","Handeln"),"x"),"X Monstergap")</f>
        <v>x</v>
      </c>
      <c r="D18" s="31"/>
      <c r="E18" s="33" t="n">
        <f aca="false">(B2-B3)</f>
        <v>35</v>
      </c>
      <c r="F18" s="34" t="str">
        <f aca="false">IF(AND(IF(B18="Wide CL2Op",1,0),IF(C18="Vdax zu hoch",1,0)),"open","Op/Cls Zonen")</f>
        <v>Op/Cls Zonen</v>
      </c>
      <c r="G18" s="2"/>
      <c r="H18" s="24"/>
    </row>
    <row r="19" customFormat="false" ht="15.8" hidden="false" customHeight="false" outlineLevel="0" collapsed="false">
      <c r="A19" s="26"/>
      <c r="B19" s="27" t="s">
        <v>34</v>
      </c>
      <c r="C19" s="26"/>
      <c r="D19" s="26"/>
      <c r="E19" s="28"/>
      <c r="F19" s="29"/>
      <c r="G19" s="26"/>
      <c r="H19" s="30"/>
    </row>
    <row r="20" customFormat="false" ht="15.8" hidden="false" customHeight="false" outlineLevel="0" collapsed="false">
      <c r="A20" s="10" t="s">
        <v>35</v>
      </c>
      <c r="B20" s="10" t="n">
        <f aca="false">IF(G3&lt;&gt;"",G3,MIN(B2,B3))</f>
        <v>12858</v>
      </c>
      <c r="C20" s="11" t="str">
        <f aca="false">IF(B2&lt;=B3,"Open8h","Close22h")</f>
        <v>Close22h</v>
      </c>
      <c r="D20" s="11" t="s">
        <v>25</v>
      </c>
      <c r="E20" s="16"/>
      <c r="F20" s="11" t="s">
        <v>25</v>
      </c>
      <c r="G20" s="11" t="s">
        <v>23</v>
      </c>
      <c r="H20" s="2"/>
    </row>
    <row r="21" customFormat="false" ht="15.8" hidden="false" customHeight="false" outlineLevel="0" collapsed="false">
      <c r="A21" s="10" t="s">
        <v>36</v>
      </c>
      <c r="B21" s="10" t="n">
        <f aca="false">B20-C21</f>
        <v>12808</v>
      </c>
      <c r="C21" s="10" t="n">
        <f aca="false">IF(B5&lt;20,30,IF(B5&lt;=25,45,IF(B5&lt;=30,50,IF(B5&lt;35,60,IF(B5&lt;=50,120,9999)))))</f>
        <v>50</v>
      </c>
      <c r="D21" s="11" t="n">
        <f aca="false">IF(C21&lt;48,B21+5,B21+10)</f>
        <v>12818</v>
      </c>
      <c r="E21" s="16" t="n">
        <f aca="false">D21+5</f>
        <v>12823</v>
      </c>
      <c r="F21" s="11" t="n">
        <f aca="false">F14</f>
        <v>4</v>
      </c>
      <c r="G21" s="23" t="n">
        <f aca="false">F21*646</f>
        <v>2584</v>
      </c>
      <c r="H21" s="2"/>
    </row>
    <row r="22" customFormat="false" ht="15.8" hidden="false" customHeight="false" outlineLevel="0" collapsed="false">
      <c r="A22" s="10" t="s">
        <v>37</v>
      </c>
      <c r="B22" s="10" t="n">
        <f aca="false">B21-C22</f>
        <v>12758</v>
      </c>
      <c r="C22" s="10" t="n">
        <f aca="false">C13</f>
        <v>50</v>
      </c>
      <c r="D22" s="11" t="n">
        <f aca="false">IF(C22&lt;48,B22+5,B22+10)</f>
        <v>12768</v>
      </c>
      <c r="E22" s="16" t="n">
        <f aca="false">D22+5</f>
        <v>12773</v>
      </c>
      <c r="F22" s="11" t="n">
        <f aca="false">2*F21</f>
        <v>8</v>
      </c>
      <c r="G22" s="23" t="n">
        <f aca="false">F22*646</f>
        <v>5168</v>
      </c>
      <c r="H22" s="2"/>
    </row>
    <row r="23" customFormat="false" ht="15.8" hidden="false" customHeight="false" outlineLevel="0" collapsed="false">
      <c r="A23" s="10" t="s">
        <v>38</v>
      </c>
      <c r="B23" s="10" t="n">
        <f aca="false">B22-C23</f>
        <v>12723</v>
      </c>
      <c r="C23" s="19" t="n">
        <v>35</v>
      </c>
      <c r="D23" s="11" t="s">
        <v>25</v>
      </c>
      <c r="E23" s="20" t="s">
        <v>25</v>
      </c>
      <c r="F23" s="11" t="s">
        <v>25</v>
      </c>
      <c r="G23" s="11" t="s">
        <v>25</v>
      </c>
      <c r="H23" s="35"/>
    </row>
    <row r="24" customFormat="false" ht="15.8" hidden="false" customHeight="false" outlineLevel="0" collapsed="false">
      <c r="A24" s="14" t="s">
        <v>39</v>
      </c>
      <c r="B24" s="15" t="n">
        <f aca="false">B21-((F21*(C22+C23)+(F22*C23)))/F21</f>
        <v>12653</v>
      </c>
      <c r="C24" s="14"/>
      <c r="D24" s="15"/>
      <c r="E24" s="16"/>
      <c r="F24" s="10"/>
      <c r="G24" s="10"/>
      <c r="H24" s="36"/>
    </row>
    <row r="25" customFormat="false" ht="15.8" hidden="false" customHeight="false" outlineLevel="0" collapsed="false">
      <c r="A25" s="19" t="s">
        <v>40</v>
      </c>
      <c r="B25" s="10" t="str">
        <f aca="false">B21-B24 &amp; " pkt."</f>
        <v>155 pkt.</v>
      </c>
      <c r="C25" s="19"/>
      <c r="D25" s="10"/>
      <c r="E25" s="10"/>
      <c r="F25" s="12"/>
      <c r="G25" s="13"/>
      <c r="H25" s="2"/>
    </row>
    <row r="26" customFormat="false" ht="15.8" hidden="false" customHeight="false" outlineLevel="0" collapsed="false">
      <c r="A26" s="1" t="s">
        <v>41</v>
      </c>
      <c r="B26" s="2"/>
      <c r="C26" s="2"/>
      <c r="D26" s="2"/>
      <c r="E26" s="2"/>
      <c r="F26" s="2"/>
      <c r="G26" s="2"/>
      <c r="H26" s="2"/>
    </row>
    <row r="27" customFormat="false" ht="15.8" hidden="false" customHeight="false" outlineLevel="0" collapsed="false">
      <c r="A27" s="1"/>
      <c r="B27" s="2"/>
      <c r="C27" s="2"/>
      <c r="D27" s="2"/>
      <c r="E27" s="2"/>
      <c r="F27" s="2"/>
      <c r="G27" s="2"/>
      <c r="H27" s="2"/>
    </row>
    <row r="28" customFormat="false" ht="15.8" hidden="false" customHeight="false" outlineLevel="0" collapsed="false">
      <c r="A28" s="37"/>
    </row>
    <row r="29" customFormat="false" ht="15.8" hidden="false" customHeight="false" outlineLevel="0" collapsed="false">
      <c r="A29" s="37"/>
    </row>
    <row r="30" customFormat="false" ht="15.8" hidden="false" customHeight="false" outlineLevel="0" collapsed="false">
      <c r="A30" s="37"/>
    </row>
    <row r="31" customFormat="false" ht="15.8" hidden="false" customHeight="false" outlineLevel="0" collapsed="false">
      <c r="A31" s="37"/>
    </row>
    <row r="32" customFormat="false" ht="15.8" hidden="false" customHeight="false" outlineLevel="0" collapsed="false">
      <c r="A32" s="37"/>
    </row>
    <row r="33" customFormat="false" ht="15.8" hidden="false" customHeight="false" outlineLevel="0" collapsed="false">
      <c r="A33" s="37"/>
    </row>
    <row r="34" customFormat="false" ht="15.8" hidden="false" customHeight="false" outlineLevel="0" collapsed="false">
      <c r="A34" s="37"/>
    </row>
    <row r="35" customFormat="false" ht="15.8" hidden="false" customHeight="false" outlineLevel="0" collapsed="false">
      <c r="A35" s="37"/>
    </row>
    <row r="36" customFormat="false" ht="15.8" hidden="false" customHeight="false" outlineLevel="0" collapsed="false">
      <c r="A36" s="37"/>
    </row>
    <row r="37" customFormat="false" ht="15.8" hidden="false" customHeight="false" outlineLevel="0" collapsed="false">
      <c r="A37" s="37"/>
    </row>
    <row r="38" customFormat="false" ht="15.8" hidden="false" customHeight="false" outlineLevel="0" collapsed="false">
      <c r="A38" s="37"/>
    </row>
    <row r="39" customFormat="false" ht="15.8" hidden="false" customHeight="false" outlineLevel="0" collapsed="false">
      <c r="A39" s="37"/>
    </row>
    <row r="40" customFormat="false" ht="15.8" hidden="false" customHeight="false" outlineLevel="0" collapsed="false">
      <c r="A40" s="37"/>
    </row>
    <row r="41" customFormat="false" ht="15.8" hidden="false" customHeight="false" outlineLevel="0" collapsed="false">
      <c r="A41" s="37"/>
    </row>
    <row r="42" customFormat="false" ht="15.8" hidden="false" customHeight="false" outlineLevel="0" collapsed="false">
      <c r="A42" s="37"/>
    </row>
    <row r="43" customFormat="false" ht="15.8" hidden="false" customHeight="false" outlineLevel="0" collapsed="false">
      <c r="A43" s="37"/>
    </row>
    <row r="44" customFormat="false" ht="15.8" hidden="false" customHeight="false" outlineLevel="0" collapsed="false">
      <c r="A44" s="37"/>
    </row>
    <row r="45" customFormat="false" ht="15.8" hidden="false" customHeight="false" outlineLevel="0" collapsed="false">
      <c r="A45" s="37"/>
    </row>
    <row r="46" customFormat="false" ht="15.8" hidden="false" customHeight="false" outlineLevel="0" collapsed="false">
      <c r="A46" s="37"/>
    </row>
    <row r="47" customFormat="false" ht="15.8" hidden="false" customHeight="false" outlineLevel="0" collapsed="false">
      <c r="A47" s="37"/>
    </row>
    <row r="48" customFormat="false" ht="15.8" hidden="false" customHeight="false" outlineLevel="0" collapsed="false">
      <c r="A48" s="37"/>
    </row>
    <row r="49" customFormat="false" ht="15.8" hidden="false" customHeight="false" outlineLevel="0" collapsed="false">
      <c r="A49" s="37"/>
    </row>
    <row r="50" customFormat="false" ht="15.8" hidden="false" customHeight="false" outlineLevel="0" collapsed="false">
      <c r="A50" s="37"/>
    </row>
    <row r="51" customFormat="false" ht="15.8" hidden="false" customHeight="false" outlineLevel="0" collapsed="false">
      <c r="A51" s="37"/>
    </row>
    <row r="52" customFormat="false" ht="15.8" hidden="false" customHeight="false" outlineLevel="0" collapsed="false">
      <c r="A52" s="37"/>
    </row>
    <row r="53" customFormat="false" ht="15.8" hidden="false" customHeight="false" outlineLevel="0" collapsed="false">
      <c r="A53" s="37"/>
    </row>
    <row r="54" customFormat="false" ht="15.8" hidden="false" customHeight="false" outlineLevel="0" collapsed="false">
      <c r="A54" s="37"/>
    </row>
    <row r="55" customFormat="false" ht="15.8" hidden="false" customHeight="false" outlineLevel="0" collapsed="false">
      <c r="A55" s="37"/>
    </row>
    <row r="56" customFormat="false" ht="15.8" hidden="false" customHeight="false" outlineLevel="0" collapsed="false">
      <c r="A56" s="37"/>
    </row>
    <row r="57" customFormat="false" ht="15.8" hidden="false" customHeight="false" outlineLevel="0" collapsed="false">
      <c r="A57" s="37"/>
    </row>
    <row r="58" customFormat="false" ht="15.8" hidden="false" customHeight="false" outlineLevel="0" collapsed="false">
      <c r="A58" s="37"/>
    </row>
    <row r="59" customFormat="false" ht="15.8" hidden="false" customHeight="false" outlineLevel="0" collapsed="false">
      <c r="A59" s="37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&amp;C&amp;"Arial,Standard"&amp;10&amp;A</oddHeader>
    <oddFooter>&amp;C&amp;"Arial,Standard"&amp;10Seite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LibreOffice/6.4.5.2$Windows_x86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2020-08-21T08:55:01Z</dcterms:created>
  <dc:creator/>
  <dc:description/>
  <dc:language>de-DE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